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5315" windowHeight="5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17" i="1"/>
  <c r="C17" i="1"/>
  <c r="B17" i="1"/>
  <c r="C14" i="1"/>
  <c r="D14" i="1"/>
  <c r="E14" i="1"/>
  <c r="F14" i="1"/>
  <c r="G14" i="1"/>
  <c r="H14" i="1"/>
  <c r="I14" i="1"/>
  <c r="J14" i="1"/>
  <c r="K14" i="1"/>
  <c r="B14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" i="2"/>
  <c r="B4" i="1" l="1"/>
  <c r="K11" i="1"/>
  <c r="J11" i="1"/>
  <c r="I11" i="1"/>
  <c r="H11" i="1"/>
  <c r="G11" i="1"/>
  <c r="F11" i="1"/>
  <c r="E11" i="1"/>
  <c r="D11" i="1"/>
  <c r="C11" i="1"/>
  <c r="B11" i="1"/>
  <c r="B21" i="1" l="1"/>
  <c r="B22" i="1" l="1"/>
  <c r="C21" i="1"/>
  <c r="B23" i="1" l="1"/>
  <c r="C22" i="1"/>
  <c r="D22" i="1" s="1"/>
  <c r="E22" i="1" s="1"/>
  <c r="F22" i="1" s="1"/>
  <c r="G22" i="1" s="1"/>
  <c r="H22" i="1" s="1"/>
  <c r="I22" i="1" s="1"/>
  <c r="J22" i="1" s="1"/>
  <c r="D21" i="1"/>
  <c r="E21" i="1" l="1"/>
  <c r="B24" i="1"/>
  <c r="C23" i="1"/>
  <c r="D23" i="1" l="1"/>
  <c r="B25" i="1"/>
  <c r="C24" i="1"/>
  <c r="F21" i="1"/>
  <c r="B26" i="1" l="1"/>
  <c r="C25" i="1"/>
  <c r="D24" i="1"/>
  <c r="E24" i="1" s="1"/>
  <c r="F24" i="1" s="1"/>
  <c r="G24" i="1" s="1"/>
  <c r="H24" i="1" s="1"/>
  <c r="G21" i="1"/>
  <c r="E23" i="1"/>
  <c r="D25" i="1" l="1"/>
  <c r="H21" i="1"/>
  <c r="F23" i="1"/>
  <c r="B27" i="1"/>
  <c r="C26" i="1"/>
  <c r="E25" i="1" l="1"/>
  <c r="B28" i="1"/>
  <c r="C27" i="1"/>
  <c r="D27" i="1" s="1"/>
  <c r="E27" i="1" s="1"/>
  <c r="I21" i="1"/>
  <c r="D26" i="1"/>
  <c r="E26" i="1" s="1"/>
  <c r="F26" i="1" s="1"/>
  <c r="G23" i="1"/>
  <c r="E13" i="1" l="1"/>
  <c r="J21" i="1"/>
  <c r="J13" i="1" s="1"/>
  <c r="B29" i="1"/>
  <c r="C28" i="1"/>
  <c r="H23" i="1"/>
  <c r="H13" i="1" s="1"/>
  <c r="F25" i="1"/>
  <c r="F13" i="1" s="1"/>
  <c r="E16" i="1"/>
  <c r="D28" i="1" l="1"/>
  <c r="D13" i="1" s="1"/>
  <c r="I23" i="1"/>
  <c r="I13" i="1" s="1"/>
  <c r="H16" i="1"/>
  <c r="B30" i="1"/>
  <c r="B16" i="1" s="1"/>
  <c r="C29" i="1"/>
  <c r="G25" i="1"/>
  <c r="G13" i="1" s="1"/>
  <c r="F16" i="1"/>
  <c r="K21" i="1"/>
  <c r="K13" i="1" s="1"/>
  <c r="J16" i="1"/>
  <c r="C16" i="1" l="1"/>
  <c r="C13" i="1"/>
  <c r="B13" i="1"/>
  <c r="G16" i="1"/>
  <c r="D16" i="1"/>
  <c r="I16" i="1"/>
  <c r="K16" i="1"/>
</calcChain>
</file>

<file path=xl/sharedStrings.xml><?xml version="1.0" encoding="utf-8"?>
<sst xmlns="http://schemas.openxmlformats.org/spreadsheetml/2006/main" count="42" uniqueCount="41">
  <si>
    <t>Procent del af nettoløn på auktion</t>
  </si>
  <si>
    <t>Forventet lønstigning per år</t>
  </si>
  <si>
    <t>Nutidsværdien af investeringen i DKK</t>
  </si>
  <si>
    <t>Nutidsværdien af investeringen i EUR</t>
  </si>
  <si>
    <t>10 år</t>
  </si>
  <si>
    <t>9 år</t>
  </si>
  <si>
    <t>8 år</t>
  </si>
  <si>
    <t>7 år</t>
  </si>
  <si>
    <t>6 år</t>
  </si>
  <si>
    <t xml:space="preserve">5 år </t>
  </si>
  <si>
    <t xml:space="preserve">4 år </t>
  </si>
  <si>
    <t xml:space="preserve">3 år </t>
  </si>
  <si>
    <t>2 år</t>
  </si>
  <si>
    <t>1 år</t>
  </si>
  <si>
    <r>
      <t xml:space="preserve">Gennemsnits </t>
    </r>
    <r>
      <rPr>
        <i/>
        <sz val="11"/>
        <color theme="1"/>
        <rFont val="Calibri"/>
        <family val="2"/>
        <scheme val="minor"/>
      </rPr>
      <t>brutto-</t>
    </r>
    <r>
      <rPr>
        <sz val="11"/>
        <color theme="1"/>
        <rFont val="Calibri"/>
        <family val="2"/>
        <scheme val="minor"/>
      </rPr>
      <t>løn første år, Nord Europa</t>
    </r>
  </si>
  <si>
    <r>
      <rPr>
        <i/>
        <sz val="11"/>
        <color theme="1"/>
        <rFont val="Calibri"/>
        <family val="2"/>
        <scheme val="minor"/>
      </rPr>
      <t>Netto-</t>
    </r>
    <r>
      <rPr>
        <sz val="11"/>
        <color theme="1"/>
        <rFont val="Calibri"/>
        <family val="2"/>
        <scheme val="minor"/>
      </rPr>
      <t>løn første år</t>
    </r>
  </si>
  <si>
    <t>Antal år over hvilke aftalen løber</t>
  </si>
  <si>
    <t>Løbende år, da midlerne udbetales årligt bagud</t>
  </si>
  <si>
    <t>EUR</t>
  </si>
  <si>
    <t>DKK</t>
  </si>
  <si>
    <t>GBP</t>
  </si>
  <si>
    <t>Diskonteringsrente til beregning af nutidsværdi</t>
  </si>
  <si>
    <t>Løbetid for aftalen</t>
  </si>
  <si>
    <t>Forventede betalinger 2014</t>
  </si>
  <si>
    <t>Forventet betaling 31. December 2015</t>
  </si>
  <si>
    <t>Forventet betaling 31. December 2016</t>
  </si>
  <si>
    <t>Forventet betaling 31. December 2017</t>
  </si>
  <si>
    <t>Forventet betaling 31. December 2018</t>
  </si>
  <si>
    <t>Forventet betaling 31. December 2019</t>
  </si>
  <si>
    <t>Forventet betaling 31. December 2020</t>
  </si>
  <si>
    <t>Forventet betaling 31. December 2021</t>
  </si>
  <si>
    <t>Forventet betaling 31. December 2022</t>
  </si>
  <si>
    <t>Forventet betaling 31. December 2023</t>
  </si>
  <si>
    <t>Forventet betaling 31. December 2024</t>
  </si>
  <si>
    <t>Forventet sum af betalinger i EUR</t>
  </si>
  <si>
    <t>Forventet sum af betalinger i DKK</t>
  </si>
  <si>
    <r>
      <t xml:space="preserve">Gennemsnits </t>
    </r>
    <r>
      <rPr>
        <i/>
        <sz val="11"/>
        <color theme="1"/>
        <rFont val="Calibri"/>
        <family val="2"/>
        <scheme val="minor"/>
      </rPr>
      <t>netto-</t>
    </r>
    <r>
      <rPr>
        <sz val="11"/>
        <color theme="1"/>
        <rFont val="Calibri"/>
        <family val="2"/>
        <scheme val="minor"/>
      </rPr>
      <t>løn første år, Nord  Europa, Engelsk beskatning</t>
    </r>
  </si>
  <si>
    <t>&lt;- kan redigeres, standard værdi = 10%</t>
  </si>
  <si>
    <t>&lt;- kan redigeres, standard værdi = 4 år</t>
  </si>
  <si>
    <t>&lt;- kan redigeres, standard værdi = 5%</t>
  </si>
  <si>
    <t>&lt;- Fra INSEAD's undersøgelse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</si>
</sst>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0%"/>
    <numFmt numFmtId="165" formatCode="[$DKK]\ #,##0.00;\-[$DKK]\ #,##0.00"/>
    <numFmt numFmtId="166" formatCode="[$EUR]\ #,##0.00;[Red]\-[$EUR]\ #,##0.00"/>
    <numFmt numFmtId="167" formatCode="[$GBP]\ #,##0.00;\-[$GBP]\ #,##0.00"/>
    <numFmt numFmtId="168" formatCode="_-* #,##0.0000_-;\-* #,##0.0000_-;_-* &quot;-&quot;??_-;_-@_-"/>
    <numFmt numFmtId="172" formatCode="[$EUR]\ #,##0.00"/>
    <numFmt numFmtId="173" formatCode="[$DKK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9" fontId="0" fillId="0" borderId="0" xfId="0" applyNumberFormat="1"/>
    <xf numFmtId="43" fontId="0" fillId="0" borderId="0" xfId="1" applyFont="1"/>
    <xf numFmtId="164" fontId="0" fillId="0" borderId="0" xfId="2" applyNumberFormat="1" applyFont="1"/>
    <xf numFmtId="167" fontId="0" fillId="0" borderId="0" xfId="1" applyNumberFormat="1" applyFont="1"/>
    <xf numFmtId="0" fontId="0" fillId="0" borderId="0" xfId="0" applyAlignment="1">
      <alignment horizontal="right"/>
    </xf>
    <xf numFmtId="9" fontId="3" fillId="0" borderId="0" xfId="2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1" applyNumberFormat="1" applyFont="1"/>
    <xf numFmtId="43" fontId="0" fillId="0" borderId="0" xfId="0" applyNumberFormat="1"/>
    <xf numFmtId="0" fontId="3" fillId="0" borderId="0" xfId="0" applyFont="1" applyBorder="1" applyAlignment="1">
      <alignment horizontal="center"/>
    </xf>
    <xf numFmtId="166" fontId="4" fillId="0" borderId="0" xfId="0" applyNumberFormat="1" applyFont="1"/>
    <xf numFmtId="0" fontId="2" fillId="0" borderId="0" xfId="0" applyFont="1" applyFill="1" applyAlignment="1">
      <alignment horizontal="right"/>
    </xf>
    <xf numFmtId="0" fontId="0" fillId="0" borderId="0" xfId="2" applyNumberFormat="1" applyFont="1"/>
    <xf numFmtId="166" fontId="6" fillId="0" borderId="0" xfId="0" applyNumberFormat="1" applyFont="1"/>
    <xf numFmtId="165" fontId="7" fillId="0" borderId="0" xfId="0" applyNumberFormat="1" applyFont="1" applyFill="1"/>
    <xf numFmtId="166" fontId="8" fillId="0" borderId="0" xfId="0" applyNumberFormat="1" applyFont="1" applyFill="1"/>
    <xf numFmtId="166" fontId="8" fillId="0" borderId="0" xfId="0" applyNumberFormat="1" applyFont="1" applyFill="1" applyBorder="1"/>
    <xf numFmtId="166" fontId="6" fillId="0" borderId="0" xfId="0" applyNumberFormat="1" applyFont="1" applyFill="1"/>
    <xf numFmtId="166" fontId="6" fillId="0" borderId="0" xfId="0" applyNumberFormat="1" applyFont="1" applyFill="1" applyBorder="1"/>
    <xf numFmtId="43" fontId="3" fillId="0" borderId="0" xfId="1" applyFont="1"/>
    <xf numFmtId="0" fontId="3" fillId="0" borderId="0" xfId="0" applyFont="1"/>
    <xf numFmtId="0" fontId="3" fillId="0" borderId="0" xfId="0" applyFont="1" applyBorder="1"/>
    <xf numFmtId="166" fontId="6" fillId="0" borderId="0" xfId="0" applyNumberFormat="1" applyFont="1" applyBorder="1"/>
    <xf numFmtId="10" fontId="0" fillId="0" borderId="0" xfId="2" applyNumberFormat="1" applyFont="1" applyAlignment="1">
      <alignment horizontal="left"/>
    </xf>
    <xf numFmtId="164" fontId="7" fillId="2" borderId="0" xfId="2" applyNumberFormat="1" applyFont="1" applyFill="1"/>
    <xf numFmtId="9" fontId="7" fillId="2" borderId="0" xfId="2" applyFont="1" applyFill="1"/>
    <xf numFmtId="0" fontId="7" fillId="2" borderId="0" xfId="0" applyFont="1" applyFill="1"/>
    <xf numFmtId="172" fontId="0" fillId="0" borderId="0" xfId="0" applyNumberFormat="1"/>
    <xf numFmtId="173" fontId="0" fillId="0" borderId="0" xfId="1" applyNumberFormat="1" applyFont="1"/>
    <xf numFmtId="167" fontId="0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6"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H13" sqref="H13"/>
    </sheetView>
  </sheetViews>
  <sheetFormatPr defaultRowHeight="15" x14ac:dyDescent="0.25"/>
  <cols>
    <col min="1" max="1" width="40.140625" style="5" customWidth="1"/>
    <col min="2" max="2" width="15.5703125" customWidth="1"/>
    <col min="3" max="3" width="15.5703125" style="2" customWidth="1"/>
    <col min="4" max="11" width="15.5703125" customWidth="1"/>
  </cols>
  <sheetData>
    <row r="1" spans="1:11" x14ac:dyDescent="0.25">
      <c r="A1" s="5" t="s">
        <v>0</v>
      </c>
      <c r="B1" s="27">
        <v>0.1</v>
      </c>
      <c r="C1" s="2" t="s">
        <v>37</v>
      </c>
      <c r="J1" s="5"/>
      <c r="K1" s="9"/>
    </row>
    <row r="2" spans="1:11" x14ac:dyDescent="0.25">
      <c r="A2" s="5" t="s">
        <v>16</v>
      </c>
      <c r="B2" s="28">
        <v>4</v>
      </c>
      <c r="C2" s="2" t="s">
        <v>38</v>
      </c>
      <c r="H2" s="29"/>
      <c r="I2" s="30"/>
      <c r="J2" s="31"/>
      <c r="K2" s="9"/>
    </row>
    <row r="3" spans="1:11" x14ac:dyDescent="0.25">
      <c r="A3" s="5" t="s">
        <v>1</v>
      </c>
      <c r="B3" s="27">
        <v>0.05</v>
      </c>
      <c r="C3" s="2" t="s">
        <v>39</v>
      </c>
      <c r="E3" s="1"/>
      <c r="H3" s="29"/>
      <c r="I3" s="30"/>
      <c r="J3" s="31"/>
      <c r="K3" s="9"/>
    </row>
    <row r="4" spans="1:11" x14ac:dyDescent="0.25">
      <c r="A4" s="5" t="s">
        <v>15</v>
      </c>
      <c r="B4" s="12">
        <f>B7</f>
        <v>77114</v>
      </c>
      <c r="H4" s="29"/>
      <c r="I4" s="30"/>
      <c r="J4" s="31"/>
      <c r="K4" s="9"/>
    </row>
    <row r="5" spans="1:11" x14ac:dyDescent="0.25">
      <c r="B5" s="12"/>
      <c r="H5" s="29"/>
      <c r="I5" s="30"/>
      <c r="J5" s="31"/>
      <c r="K5" s="9"/>
    </row>
    <row r="6" spans="1:11" x14ac:dyDescent="0.25">
      <c r="A6" s="5" t="s">
        <v>14</v>
      </c>
      <c r="B6" s="12">
        <v>119100</v>
      </c>
      <c r="C6" s="2" t="s">
        <v>40</v>
      </c>
      <c r="H6" s="29"/>
      <c r="I6" s="30"/>
      <c r="J6" s="31"/>
    </row>
    <row r="7" spans="1:11" x14ac:dyDescent="0.25">
      <c r="A7" s="5" t="s">
        <v>36</v>
      </c>
      <c r="B7" s="12">
        <v>77114</v>
      </c>
      <c r="I7" s="5"/>
      <c r="J7" s="25"/>
      <c r="K7" s="9"/>
    </row>
    <row r="8" spans="1:11" x14ac:dyDescent="0.25">
      <c r="B8" s="4"/>
      <c r="H8" s="10"/>
      <c r="I8" s="5"/>
      <c r="J8" s="25"/>
    </row>
    <row r="9" spans="1:11" x14ac:dyDescent="0.25">
      <c r="A9" s="5" t="s">
        <v>21</v>
      </c>
      <c r="B9" s="26">
        <v>0.1</v>
      </c>
      <c r="C9" s="2" t="s">
        <v>37</v>
      </c>
      <c r="I9" s="5"/>
      <c r="J9" s="25"/>
    </row>
    <row r="10" spans="1:11" x14ac:dyDescent="0.25">
      <c r="B10" s="3"/>
    </row>
    <row r="11" spans="1:11" hidden="1" x14ac:dyDescent="0.25">
      <c r="B11" s="14" t="b">
        <f>NOT(EXACT($B$2,10))</f>
        <v>1</v>
      </c>
      <c r="C11" s="14" t="b">
        <f>NOT(EXACT($B$2,9))</f>
        <v>1</v>
      </c>
      <c r="D11" s="14" t="b">
        <f>NOT(EXACT($B$2,8))</f>
        <v>1</v>
      </c>
      <c r="E11" s="14" t="b">
        <f>NOT(EXACT($B$2,7))</f>
        <v>1</v>
      </c>
      <c r="F11" s="14" t="b">
        <f>NOT(EXACT($B$2,6))</f>
        <v>1</v>
      </c>
      <c r="G11" s="14" t="b">
        <f>NOT(EXACT($B$2,5))</f>
        <v>1</v>
      </c>
      <c r="H11" s="14" t="b">
        <f>NOT(EXACT($B$2,4))</f>
        <v>0</v>
      </c>
      <c r="I11" s="14" t="b">
        <f>NOT(EXACT($B$2,3))</f>
        <v>1</v>
      </c>
      <c r="J11" s="14" t="b">
        <f>NOT(EXACT($B$2,2))</f>
        <v>1</v>
      </c>
      <c r="K11" s="14" t="b">
        <f>NOT(EXACT($B$2,1))</f>
        <v>1</v>
      </c>
    </row>
    <row r="12" spans="1:11" x14ac:dyDescent="0.25">
      <c r="A12" s="5" t="s">
        <v>22</v>
      </c>
      <c r="B12" s="6" t="s">
        <v>4</v>
      </c>
      <c r="C12" s="7" t="s">
        <v>5</v>
      </c>
      <c r="D12" s="8" t="s">
        <v>6</v>
      </c>
      <c r="E12" s="8" t="s">
        <v>7</v>
      </c>
      <c r="F12" s="11" t="s">
        <v>8</v>
      </c>
      <c r="G12" s="8" t="s">
        <v>9</v>
      </c>
      <c r="H12" s="8" t="s">
        <v>10</v>
      </c>
      <c r="I12" s="8" t="s">
        <v>11</v>
      </c>
      <c r="J12" s="8" t="s">
        <v>12</v>
      </c>
      <c r="K12" s="8" t="s">
        <v>13</v>
      </c>
    </row>
    <row r="13" spans="1:11" x14ac:dyDescent="0.25">
      <c r="A13" s="13" t="s">
        <v>3</v>
      </c>
      <c r="B13" s="15">
        <f t="shared" ref="B13:K13" si="0">NPV($B$9,B19:B30)</f>
        <v>47414.353228969703</v>
      </c>
      <c r="C13" s="15">
        <f t="shared" si="0"/>
        <v>43602.600667263825</v>
      </c>
      <c r="D13" s="15">
        <f t="shared" si="0"/>
        <v>39609.336078810033</v>
      </c>
      <c r="E13" s="15">
        <f t="shared" si="0"/>
        <v>35425.916033763213</v>
      </c>
      <c r="F13" s="15">
        <f t="shared" si="0"/>
        <v>31043.285510380822</v>
      </c>
      <c r="G13" s="15">
        <f t="shared" si="0"/>
        <v>26451.9582954088</v>
      </c>
      <c r="H13" s="15">
        <f t="shared" si="0"/>
        <v>21641.996451152394</v>
      </c>
      <c r="I13" s="15">
        <f t="shared" si="0"/>
        <v>16602.98880478854</v>
      </c>
      <c r="J13" s="15">
        <f t="shared" si="0"/>
        <v>11324.02841335974</v>
      </c>
      <c r="K13" s="15">
        <f t="shared" si="0"/>
        <v>5793.6889556724254</v>
      </c>
    </row>
    <row r="14" spans="1:11" x14ac:dyDescent="0.25">
      <c r="A14" s="13" t="s">
        <v>2</v>
      </c>
      <c r="B14" s="16">
        <f>B13*7.45822</f>
        <v>353626.67753936641</v>
      </c>
      <c r="C14" s="16">
        <f t="shared" ref="C14:K14" si="1">C13*7.45822</f>
        <v>325197.78834860038</v>
      </c>
      <c r="D14" s="16">
        <f t="shared" si="1"/>
        <v>295415.14252970257</v>
      </c>
      <c r="E14" s="16">
        <f t="shared" si="1"/>
        <v>264214.27548133349</v>
      </c>
      <c r="F14" s="16">
        <f t="shared" si="1"/>
        <v>231527.65285923245</v>
      </c>
      <c r="G14" s="16">
        <f t="shared" si="1"/>
        <v>197284.52439798383</v>
      </c>
      <c r="H14" s="16">
        <f t="shared" si="1"/>
        <v>161410.77077191381</v>
      </c>
      <c r="I14" s="16">
        <f t="shared" si="1"/>
        <v>123828.74316364998</v>
      </c>
      <c r="J14" s="16">
        <f t="shared" si="1"/>
        <v>84457.09519308788</v>
      </c>
      <c r="K14" s="16">
        <f t="shared" si="1"/>
        <v>43210.606842975198</v>
      </c>
    </row>
    <row r="15" spans="1:11" x14ac:dyDescent="0.25">
      <c r="A15" s="13"/>
      <c r="B15" s="17"/>
      <c r="C15" s="17"/>
      <c r="D15" s="17"/>
      <c r="E15" s="17"/>
      <c r="F15" s="18"/>
      <c r="G15" s="17"/>
      <c r="H15" s="17"/>
      <c r="I15" s="17"/>
      <c r="J15" s="17"/>
      <c r="K15" s="17"/>
    </row>
    <row r="16" spans="1:11" x14ac:dyDescent="0.25">
      <c r="A16" s="13" t="s">
        <v>34</v>
      </c>
      <c r="B16" s="19">
        <f>SUM(B21:B30)</f>
        <v>96993.160498631245</v>
      </c>
      <c r="C16" s="19">
        <f t="shared" ref="C16:K16" si="2">SUM(C21:C30)</f>
        <v>85030.248093934511</v>
      </c>
      <c r="D16" s="19">
        <f t="shared" si="2"/>
        <v>73636.998184699536</v>
      </c>
      <c r="E16" s="19">
        <f t="shared" si="2"/>
        <v>62786.283985428134</v>
      </c>
      <c r="F16" s="20">
        <f t="shared" si="2"/>
        <v>52452.27046231251</v>
      </c>
      <c r="G16" s="19">
        <f t="shared" si="2"/>
        <v>42610.35282125001</v>
      </c>
      <c r="H16" s="19">
        <f t="shared" si="2"/>
        <v>33237.097925000009</v>
      </c>
      <c r="I16" s="19">
        <f t="shared" si="2"/>
        <v>24310.188500000004</v>
      </c>
      <c r="J16" s="19">
        <f t="shared" si="2"/>
        <v>15808.370000000003</v>
      </c>
      <c r="K16" s="19">
        <f t="shared" si="2"/>
        <v>7711.4000000000005</v>
      </c>
    </row>
    <row r="17" spans="1:11" x14ac:dyDescent="0.25">
      <c r="A17" s="13" t="s">
        <v>35</v>
      </c>
      <c r="B17" s="16">
        <f>B16*7.45822</f>
        <v>723396.32949410146</v>
      </c>
      <c r="C17" s="16">
        <f t="shared" ref="C17" si="3">C16*7.45822</f>
        <v>634174.29693914426</v>
      </c>
      <c r="D17" s="16">
        <f t="shared" ref="D17" si="4">D16*7.45822</f>
        <v>549200.93260108971</v>
      </c>
      <c r="E17" s="16">
        <f t="shared" ref="E17" si="5">E16*7.45822</f>
        <v>468273.91894579981</v>
      </c>
      <c r="F17" s="16">
        <f t="shared" ref="F17" si="6">F16*7.45822</f>
        <v>391200.57260742842</v>
      </c>
      <c r="G17" s="16">
        <f t="shared" ref="G17" si="7">G16*7.45822</f>
        <v>317797.38561850326</v>
      </c>
      <c r="H17" s="16">
        <f t="shared" ref="H17" si="8">H16*7.45822</f>
        <v>247889.58848619356</v>
      </c>
      <c r="I17" s="16">
        <f t="shared" ref="I17" si="9">I16*7.45822</f>
        <v>181310.73407447003</v>
      </c>
      <c r="J17" s="16">
        <f t="shared" ref="J17" si="10">J16*7.45822</f>
        <v>117902.30130140002</v>
      </c>
      <c r="K17" s="16">
        <f t="shared" ref="K17" si="11">K16*7.45822</f>
        <v>57513.317708000002</v>
      </c>
    </row>
    <row r="18" spans="1:11" x14ac:dyDescent="0.25">
      <c r="B18" s="21"/>
      <c r="C18" s="21"/>
      <c r="D18" s="22"/>
      <c r="E18" s="22"/>
      <c r="F18" s="23"/>
      <c r="G18" s="22"/>
      <c r="H18" s="22"/>
      <c r="I18" s="22"/>
      <c r="J18" s="22"/>
      <c r="K18" s="22"/>
    </row>
    <row r="19" spans="1:11" x14ac:dyDescent="0.25">
      <c r="A19" s="5" t="s">
        <v>23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x14ac:dyDescent="0.25">
      <c r="A20" s="5" t="s">
        <v>17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x14ac:dyDescent="0.25">
      <c r="A21" s="5" t="s">
        <v>24</v>
      </c>
      <c r="B21" s="15">
        <f>B4*B1</f>
        <v>7711.4000000000005</v>
      </c>
      <c r="C21" s="15">
        <f t="shared" ref="C21:C29" si="12">B21</f>
        <v>7711.4000000000005</v>
      </c>
      <c r="D21" s="15">
        <f t="shared" ref="D21:J21" si="13">C21</f>
        <v>7711.4000000000005</v>
      </c>
      <c r="E21" s="15">
        <f t="shared" si="13"/>
        <v>7711.4000000000005</v>
      </c>
      <c r="F21" s="24">
        <f t="shared" si="13"/>
        <v>7711.4000000000005</v>
      </c>
      <c r="G21" s="15">
        <f t="shared" si="13"/>
        <v>7711.4000000000005</v>
      </c>
      <c r="H21" s="15">
        <f t="shared" si="13"/>
        <v>7711.4000000000005</v>
      </c>
      <c r="I21" s="15">
        <f t="shared" si="13"/>
        <v>7711.4000000000005</v>
      </c>
      <c r="J21" s="15">
        <f t="shared" si="13"/>
        <v>7711.4000000000005</v>
      </c>
      <c r="K21" s="15">
        <f t="shared" ref="K21" si="14">J21</f>
        <v>7711.4000000000005</v>
      </c>
    </row>
    <row r="22" spans="1:11" x14ac:dyDescent="0.25">
      <c r="A22" s="5" t="s">
        <v>25</v>
      </c>
      <c r="B22" s="15">
        <f>B21*(1+$B$3)</f>
        <v>8096.9700000000012</v>
      </c>
      <c r="C22" s="15">
        <f t="shared" si="12"/>
        <v>8096.9700000000012</v>
      </c>
      <c r="D22" s="15">
        <f t="shared" ref="D22:J28" si="15">C22</f>
        <v>8096.9700000000012</v>
      </c>
      <c r="E22" s="15">
        <f t="shared" si="15"/>
        <v>8096.9700000000012</v>
      </c>
      <c r="F22" s="24">
        <f t="shared" si="15"/>
        <v>8096.9700000000012</v>
      </c>
      <c r="G22" s="15">
        <f t="shared" si="15"/>
        <v>8096.9700000000012</v>
      </c>
      <c r="H22" s="15">
        <f t="shared" si="15"/>
        <v>8096.9700000000012</v>
      </c>
      <c r="I22" s="15">
        <f t="shared" si="15"/>
        <v>8096.9700000000012</v>
      </c>
      <c r="J22" s="15">
        <f t="shared" si="15"/>
        <v>8096.9700000000012</v>
      </c>
      <c r="K22" s="15"/>
    </row>
    <row r="23" spans="1:11" x14ac:dyDescent="0.25">
      <c r="A23" s="5" t="s">
        <v>26</v>
      </c>
      <c r="B23" s="15">
        <f t="shared" ref="B23:B30" si="16">B22*(1+$B$3)</f>
        <v>8501.8185000000012</v>
      </c>
      <c r="C23" s="15">
        <f t="shared" si="12"/>
        <v>8501.8185000000012</v>
      </c>
      <c r="D23" s="15">
        <f t="shared" si="15"/>
        <v>8501.8185000000012</v>
      </c>
      <c r="E23" s="15">
        <f t="shared" si="15"/>
        <v>8501.8185000000012</v>
      </c>
      <c r="F23" s="24">
        <f t="shared" si="15"/>
        <v>8501.8185000000012</v>
      </c>
      <c r="G23" s="15">
        <f t="shared" si="15"/>
        <v>8501.8185000000012</v>
      </c>
      <c r="H23" s="15">
        <f t="shared" si="15"/>
        <v>8501.8185000000012</v>
      </c>
      <c r="I23" s="15">
        <f t="shared" si="15"/>
        <v>8501.8185000000012</v>
      </c>
      <c r="J23" s="15"/>
      <c r="K23" s="15"/>
    </row>
    <row r="24" spans="1:11" x14ac:dyDescent="0.25">
      <c r="A24" s="5" t="s">
        <v>27</v>
      </c>
      <c r="B24" s="15">
        <f t="shared" si="16"/>
        <v>8926.9094250000016</v>
      </c>
      <c r="C24" s="15">
        <f t="shared" si="12"/>
        <v>8926.9094250000016</v>
      </c>
      <c r="D24" s="15">
        <f t="shared" si="15"/>
        <v>8926.9094250000016</v>
      </c>
      <c r="E24" s="15">
        <f t="shared" si="15"/>
        <v>8926.9094250000016</v>
      </c>
      <c r="F24" s="24">
        <f t="shared" si="15"/>
        <v>8926.9094250000016</v>
      </c>
      <c r="G24" s="15">
        <f t="shared" si="15"/>
        <v>8926.9094250000016</v>
      </c>
      <c r="H24" s="15">
        <f t="shared" si="15"/>
        <v>8926.9094250000016</v>
      </c>
      <c r="I24" s="15"/>
      <c r="J24" s="15"/>
      <c r="K24" s="15"/>
    </row>
    <row r="25" spans="1:11" x14ac:dyDescent="0.25">
      <c r="A25" s="5" t="s">
        <v>28</v>
      </c>
      <c r="B25" s="15">
        <f t="shared" si="16"/>
        <v>9373.2548962500023</v>
      </c>
      <c r="C25" s="15">
        <f t="shared" si="12"/>
        <v>9373.2548962500023</v>
      </c>
      <c r="D25" s="15">
        <f t="shared" si="15"/>
        <v>9373.2548962500023</v>
      </c>
      <c r="E25" s="15">
        <f t="shared" si="15"/>
        <v>9373.2548962500023</v>
      </c>
      <c r="F25" s="24">
        <f t="shared" si="15"/>
        <v>9373.2548962500023</v>
      </c>
      <c r="G25" s="15">
        <f t="shared" si="15"/>
        <v>9373.2548962500023</v>
      </c>
      <c r="H25" s="15"/>
      <c r="I25" s="15"/>
      <c r="J25" s="15"/>
      <c r="K25" s="15"/>
    </row>
    <row r="26" spans="1:11" x14ac:dyDescent="0.25">
      <c r="A26" s="5" t="s">
        <v>29</v>
      </c>
      <c r="B26" s="15">
        <f t="shared" si="16"/>
        <v>9841.9176410625023</v>
      </c>
      <c r="C26" s="15">
        <f t="shared" si="12"/>
        <v>9841.9176410625023</v>
      </c>
      <c r="D26" s="15">
        <f t="shared" si="15"/>
        <v>9841.9176410625023</v>
      </c>
      <c r="E26" s="15">
        <f t="shared" si="15"/>
        <v>9841.9176410625023</v>
      </c>
      <c r="F26" s="24">
        <f t="shared" si="15"/>
        <v>9841.9176410625023</v>
      </c>
      <c r="G26" s="15"/>
      <c r="H26" s="15"/>
      <c r="I26" s="15"/>
      <c r="J26" s="15"/>
      <c r="K26" s="15"/>
    </row>
    <row r="27" spans="1:11" x14ac:dyDescent="0.25">
      <c r="A27" s="5" t="s">
        <v>30</v>
      </c>
      <c r="B27" s="15">
        <f t="shared" si="16"/>
        <v>10334.013523115627</v>
      </c>
      <c r="C27" s="15">
        <f t="shared" si="12"/>
        <v>10334.013523115627</v>
      </c>
      <c r="D27" s="15">
        <f t="shared" si="15"/>
        <v>10334.013523115627</v>
      </c>
      <c r="E27" s="15">
        <f t="shared" si="15"/>
        <v>10334.013523115627</v>
      </c>
      <c r="F27" s="15"/>
      <c r="G27" s="15"/>
      <c r="H27" s="15"/>
      <c r="I27" s="15"/>
      <c r="J27" s="15"/>
      <c r="K27" s="15"/>
    </row>
    <row r="28" spans="1:11" x14ac:dyDescent="0.25">
      <c r="A28" s="5" t="s">
        <v>31</v>
      </c>
      <c r="B28" s="15">
        <f t="shared" si="16"/>
        <v>10850.71419927141</v>
      </c>
      <c r="C28" s="15">
        <f t="shared" si="12"/>
        <v>10850.71419927141</v>
      </c>
      <c r="D28" s="15">
        <f t="shared" si="15"/>
        <v>10850.71419927141</v>
      </c>
      <c r="E28" s="15"/>
      <c r="F28" s="15"/>
      <c r="G28" s="15"/>
      <c r="H28" s="15"/>
      <c r="I28" s="15"/>
      <c r="J28" s="15"/>
      <c r="K28" s="15"/>
    </row>
    <row r="29" spans="1:11" x14ac:dyDescent="0.25">
      <c r="A29" s="5" t="s">
        <v>32</v>
      </c>
      <c r="B29" s="15">
        <f t="shared" si="16"/>
        <v>11393.249909234981</v>
      </c>
      <c r="C29" s="15">
        <f t="shared" si="12"/>
        <v>11393.249909234981</v>
      </c>
      <c r="D29" s="15"/>
      <c r="E29" s="15"/>
      <c r="F29" s="15"/>
      <c r="G29" s="15"/>
      <c r="H29" s="15"/>
      <c r="I29" s="15"/>
      <c r="J29" s="15"/>
      <c r="K29" s="15"/>
    </row>
    <row r="30" spans="1:11" x14ac:dyDescent="0.25">
      <c r="A30" s="5" t="s">
        <v>33</v>
      </c>
      <c r="B30" s="15">
        <f t="shared" si="16"/>
        <v>11962.91240469673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x14ac:dyDescent="0.25">
      <c r="B31" s="4"/>
    </row>
    <row r="32" spans="1:11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</sheetData>
  <conditionalFormatting sqref="B12:K30">
    <cfRule type="expression" dxfId="5" priority="2">
      <formula>B$11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D1" sqref="D1"/>
    </sheetView>
  </sheetViews>
  <sheetFormatPr defaultRowHeight="15" x14ac:dyDescent="0.25"/>
  <cols>
    <col min="2" max="2" width="11.5703125" style="2" bestFit="1" customWidth="1"/>
    <col min="3" max="4" width="11.5703125" bestFit="1" customWidth="1"/>
  </cols>
  <sheetData>
    <row r="1" spans="2:4" x14ac:dyDescent="0.25">
      <c r="B1" s="2" t="s">
        <v>18</v>
      </c>
      <c r="C1" t="s">
        <v>19</v>
      </c>
      <c r="D1" t="s">
        <v>20</v>
      </c>
    </row>
    <row r="2" spans="2:4" x14ac:dyDescent="0.25">
      <c r="B2" s="2">
        <v>119100</v>
      </c>
      <c r="C2" s="2">
        <f>B2*7.4588</f>
        <v>888343.08</v>
      </c>
      <c r="D2" s="10">
        <f>B2*0.8393</f>
        <v>99960.63</v>
      </c>
    </row>
    <row r="3" spans="2:4" x14ac:dyDescent="0.25">
      <c r="B3" s="2">
        <v>77114</v>
      </c>
      <c r="C3" s="2">
        <f t="shared" ref="C3:C19" si="0">B3*7.4588</f>
        <v>575177.90320000006</v>
      </c>
      <c r="D3" s="10">
        <f t="shared" ref="D3:D19" si="1">B3*0.8393</f>
        <v>64721.780200000001</v>
      </c>
    </row>
    <row r="4" spans="2:4" x14ac:dyDescent="0.25">
      <c r="B4" s="2">
        <v>0</v>
      </c>
      <c r="C4" s="2">
        <f t="shared" si="0"/>
        <v>0</v>
      </c>
      <c r="D4" s="10">
        <f t="shared" si="1"/>
        <v>0</v>
      </c>
    </row>
    <row r="5" spans="2:4" x14ac:dyDescent="0.25">
      <c r="C5" s="2">
        <f t="shared" si="0"/>
        <v>0</v>
      </c>
      <c r="D5" s="10">
        <f t="shared" si="1"/>
        <v>0</v>
      </c>
    </row>
    <row r="6" spans="2:4" x14ac:dyDescent="0.25">
      <c r="C6" s="2">
        <f t="shared" si="0"/>
        <v>0</v>
      </c>
      <c r="D6" s="10">
        <f t="shared" si="1"/>
        <v>0</v>
      </c>
    </row>
    <row r="7" spans="2:4" x14ac:dyDescent="0.25">
      <c r="B7" s="2">
        <v>22182.959999999999</v>
      </c>
      <c r="C7" s="2">
        <f t="shared" si="0"/>
        <v>165458.262048</v>
      </c>
      <c r="D7" s="10">
        <f t="shared" si="1"/>
        <v>18618.158328000001</v>
      </c>
    </row>
    <row r="8" spans="2:4" x14ac:dyDescent="0.25">
      <c r="B8" s="2">
        <v>15000</v>
      </c>
      <c r="C8" s="2">
        <f t="shared" si="0"/>
        <v>111882</v>
      </c>
      <c r="D8" s="10">
        <f t="shared" si="1"/>
        <v>12589.5</v>
      </c>
    </row>
    <row r="9" spans="2:4" x14ac:dyDescent="0.25">
      <c r="C9" s="2">
        <f t="shared" si="0"/>
        <v>0</v>
      </c>
      <c r="D9" s="10">
        <f t="shared" si="1"/>
        <v>0</v>
      </c>
    </row>
    <row r="10" spans="2:4" x14ac:dyDescent="0.25">
      <c r="B10" s="2">
        <v>0.05</v>
      </c>
      <c r="C10" s="2">
        <f t="shared" si="0"/>
        <v>0.37294000000000005</v>
      </c>
      <c r="D10" s="10">
        <f t="shared" si="1"/>
        <v>4.1965000000000002E-2</v>
      </c>
    </row>
    <row r="11" spans="2:4" x14ac:dyDescent="0.25">
      <c r="B11" s="2">
        <v>0.1</v>
      </c>
      <c r="C11" s="2">
        <f t="shared" si="0"/>
        <v>0.7458800000000001</v>
      </c>
      <c r="D11" s="10">
        <f t="shared" si="1"/>
        <v>8.3930000000000005E-2</v>
      </c>
    </row>
    <row r="12" spans="2:4" x14ac:dyDescent="0.25">
      <c r="B12" s="2">
        <v>1.7999999999999999E-2</v>
      </c>
      <c r="C12" s="2">
        <f t="shared" si="0"/>
        <v>0.1342584</v>
      </c>
      <c r="D12" s="10">
        <f t="shared" si="1"/>
        <v>1.51074E-2</v>
      </c>
    </row>
    <row r="13" spans="2:4" x14ac:dyDescent="0.25">
      <c r="C13" s="2">
        <f t="shared" si="0"/>
        <v>0</v>
      </c>
      <c r="D13" s="10">
        <f t="shared" si="1"/>
        <v>0</v>
      </c>
    </row>
    <row r="14" spans="2:4" x14ac:dyDescent="0.25">
      <c r="B14" s="2">
        <v>0</v>
      </c>
      <c r="C14" s="2">
        <f t="shared" si="0"/>
        <v>0</v>
      </c>
      <c r="D14" s="10">
        <f t="shared" si="1"/>
        <v>0</v>
      </c>
    </row>
    <row r="15" spans="2:4" x14ac:dyDescent="0.25">
      <c r="B15" s="2">
        <v>0</v>
      </c>
      <c r="C15" s="2">
        <f t="shared" si="0"/>
        <v>0</v>
      </c>
      <c r="D15" s="10">
        <f t="shared" si="1"/>
        <v>0</v>
      </c>
    </row>
    <row r="16" spans="2:4" x14ac:dyDescent="0.25">
      <c r="B16" s="2">
        <v>7711.4</v>
      </c>
      <c r="C16" s="2">
        <f t="shared" si="0"/>
        <v>57517.79032</v>
      </c>
      <c r="D16" s="10">
        <f t="shared" si="1"/>
        <v>6472.1780200000003</v>
      </c>
    </row>
    <row r="17" spans="2:4" x14ac:dyDescent="0.25">
      <c r="B17" s="2">
        <v>8235.7800000000007</v>
      </c>
      <c r="C17" s="2">
        <f t="shared" si="0"/>
        <v>61429.035864000005</v>
      </c>
      <c r="D17" s="10">
        <f t="shared" si="1"/>
        <v>6912.2901540000012</v>
      </c>
    </row>
    <row r="18" spans="2:4" x14ac:dyDescent="0.25">
      <c r="B18" s="2">
        <v>8795.81</v>
      </c>
      <c r="C18" s="2">
        <f t="shared" si="0"/>
        <v>65606.187628</v>
      </c>
      <c r="D18" s="10">
        <f t="shared" si="1"/>
        <v>7382.3233330000003</v>
      </c>
    </row>
    <row r="19" spans="2:4" x14ac:dyDescent="0.25">
      <c r="B19" s="2">
        <v>9393.92</v>
      </c>
      <c r="C19" s="2">
        <f t="shared" si="0"/>
        <v>70067.370496000003</v>
      </c>
      <c r="D19" s="10">
        <f t="shared" si="1"/>
        <v>7884.3170560000008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Kruse, Christian</dc:creator>
  <cp:lastModifiedBy>Kruse, Christian</cp:lastModifiedBy>
  <dcterms:created xsi:type="dcterms:W3CDTF">2013-08-22T10:38:51Z</dcterms:created>
  <dcterms:modified xsi:type="dcterms:W3CDTF">2013-11-13T11:35:33Z</dcterms:modified>
</cp:coreProperties>
</file>